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Sheet1" state="visible" r:id="rId3"/>
    <sheet sheetId="2" name="Sheet2" state="visible" r:id="rId4"/>
    <sheet sheetId="3" name="Sheet3" state="visible" r:id="rId5"/>
  </sheets>
  <definedNames/>
  <calcPr/>
</workbook>
</file>

<file path=xl/sharedStrings.xml><?xml version="1.0" encoding="utf-8"?>
<sst xmlns="http://schemas.openxmlformats.org/spreadsheetml/2006/main" count="224" uniqueCount="127">
  <si>
    <t>Answer Key MIP Final 2012</t>
  </si>
  <si>
    <t>1. Mr. Taylor</t>
  </si>
  <si>
    <t>TriCare Standard 0 Deductible Met</t>
  </si>
  <si>
    <t>Mr. Taylor liked to make his own clothes. One day he pierced his finger while sewing and developed a blood infection. He required 2 office visits to complete treatment for his ailment. His visits occurred on October 1st and 2nd. Mr. Taylor has TriCare Standard and he is retired. His visits were charged at $300 and $400 respectively and the corresponding write-offs were $50 and $75.</t>
  </si>
  <si>
    <t>visit 1</t>
  </si>
  <si>
    <t>visit 2</t>
  </si>
  <si>
    <t>totals</t>
  </si>
  <si>
    <t>Billed</t>
  </si>
  <si>
    <t>WO</t>
  </si>
  <si>
    <t>Allowed</t>
  </si>
  <si>
    <t>Deductible</t>
  </si>
  <si>
    <t>Balance</t>
  </si>
  <si>
    <t>COINS</t>
  </si>
  <si>
    <t>TriCare</t>
  </si>
  <si>
    <t>Patient</t>
  </si>
  <si>
    <t> a</t>
  </si>
  <si>
    <t>--&gt;Tricare</t>
  </si>
  <si>
    <t> b</t>
  </si>
  <si>
    <t>--&gt;Patient</t>
  </si>
  <si>
    <t>2. Mrs. Bullwhip</t>
  </si>
  <si>
    <t>Mrs. Bullwhip was into strange games. During one of her “sessions” she pulled a groin muscle. She went to Dr. Kink three times, once for diagnosis and twice more for physical therapy. Her office visit was billed at $300 and each therapy session was billed at $150. The allowable for the office visit was $250 and the therapy sessions were allowed at $125 each. Mrs. Bullwhip was a member of a capitated FFS HMO program. Dr. Kink was a fee for service preferred provider for the HMO.The co-pay for office visits was $25, procedures were covered at 100% of allowable, and the risk-share was 10%.</t>
  </si>
  <si>
    <t>HMO $25 copay 10% risk</t>
  </si>
  <si>
    <t>visit</t>
  </si>
  <si>
    <t>therapy 1</t>
  </si>
  <si>
    <t>therapy 2</t>
  </si>
  <si>
    <t>WO#1</t>
  </si>
  <si>
    <t>Copay</t>
  </si>
  <si>
    <t>Risk</t>
  </si>
  <si>
    <t>HMO</t>
  </si>
  <si>
    <t>WO#2</t>
  </si>
  <si>
    <t>---&gt;W/O</t>
  </si>
  <si>
    <t>---&gt;HMO</t>
  </si>
  <si>
    <t>c. </t>
  </si>
  <si>
    <t>---&gt;Pt</t>
  </si>
  <si>
    <t>3. Suzy Q</t>
  </si>
  <si>
    <t>Little Suzie Cue had chicken pox. She saw Dr. Seuss for 3 treatments. The office visits were each billed at $150, $250, and $275 respectively with $50 write-offs for each visit. Little Suzie’s mother, born in May, has Blue Cross insurance (80/20 plan) and 50% of her $200 deductible was already met. Suzie’s father, born in October, has Medicaid. (Medicaid allowed ½ of Blue Cross).</t>
  </si>
  <si>
    <t>Blue Cross 80/20 deductible 100/200 Mcd not Secondary
</t>
  </si>
  <si>
    <t>visit 3</t>
  </si>
  <si>
    <t>DED</t>
  </si>
  <si>
    <t>Bal</t>
  </si>
  <si>
    <t>BCBS</t>
  </si>
  <si>
    <t>Pt</t>
  </si>
  <si>
    <t>---&gt;BC</t>
  </si>
  <si>
    <t> c</t>
  </si>
  <si>
    <t>---&gt;Mcd</t>
  </si>
  <si>
    <t>4. Drillbit Taylor</t>
  </si>
  <si>
    <t>Drillbit Taylor drilled through his hand at work on January 10th. SAIF accepted the claim and wrote off 25% on each of Drillbit’s three office visits. They were billed at $300, $200, and $150 respectively.</t>
  </si>
  <si>
    <t>SAIF 25 % WO</t>
  </si>
  <si>
    <t>SAIF</t>
  </si>
  <si>
    <t>----&gt;SAIF</t>
  </si>
  <si>
    <t>----&gt;W/O</t>
  </si>
  <si>
    <t>c</t>
  </si>
  <si>
    <t>5. Stormy Weathers</t>
  </si>
  <si>
    <t>Stormy Weathers went to Dr. Summer for a female exam. The visit was charged at $300 and some irregular pathology showed up on microscopic exam. So a follow-up visit was scheduled to discuss options with Stormy. This visit was charged at $200. She returned to the office again for an office visit and to receive ablation therapy. This was charged at $400. She has IHN-OHP and all of the bills were allowed at 50%. Stormy has a copay.</t>
  </si>
  <si>
    <t>IHN 50% WO of 300 &amp;200 &amp; 400 visits</t>
  </si>
  <si>
    <t>allowed</t>
  </si>
  <si>
    <t>IHN</t>
  </si>
  <si>
    <t>c </t>
  </si>
  <si>
    <t>---&gt;IHN</t>
  </si>
  <si>
    <t>6. Rod Stewart</t>
  </si>
  <si>
    <t>Roderick Stewart had a baaaaad case of laryngitis. He has both Medicare and Medicaid. Prior to this adventure he had met $100 of his annual deductible. He had two visits to Dr. Jagger billed at $250 and $200 respectively. Medicare allowed $225 and $175 respectively.</t>
  </si>
  <si>
    <t>billed</t>
  </si>
  <si>
    <t>wo #1</t>
  </si>
  <si>
    <t>ded</t>
  </si>
  <si>
    <t>balance</t>
  </si>
  <si>
    <t>coins</t>
  </si>
  <si>
    <t>mcr</t>
  </si>
  <si>
    <t>mcd</t>
  </si>
  <si>
    <t>wo #2</t>
  </si>
  <si>
    <t>---&gt;Mcr</t>
  </si>
  <si>
    <t>d </t>
  </si>
  <si>
    <t>---&gt;w/o</t>
  </si>
  <si>
    <t>7. Daisy Mae</t>
  </si>
  <si>
    <t>Daisy Mae McGillicuty has Medicare with Rooks-r-us as a secondary. The supplemental policy pays 80% of Medicare’s allowable after Medicare’s payment. Daisy had 2 office visits to Dr. Dia Phragm. Dr. Phragm charged $250 and $200 for Daisy’s two visits of which Medicare disallowed $50 each. These visits took place on January 1st and 2nd.</t>
  </si>
  <si>
    <t>Q7</t>
  </si>
  <si>
    <t>MCr w/ 2nd pays 80% after MCr Pmt, 0 of Ded met</t>
  </si>
  <si>
    <t>total</t>
  </si>
  <si>
    <t>wo</t>
  </si>
  <si>
    <t>Rook</t>
  </si>
  <si>
    <t>patient</t>
  </si>
  <si>
    <t>a  </t>
  </si>
  <si>
    <t>b </t>
  </si>
  <si>
    <t>---&gt;Rooks</t>
  </si>
  <si>
    <t>c  </t>
  </si>
  <si>
    <t>8. Ricky Ricardo</t>
  </si>
  <si>
    <t>Ricky Ricardo went to see Dr. Carmichel for a baaaaad case of hemorrhoids. It took three visits to cure him. Dr. Carmichel charged the exact allowable for each visit which was $175. Ricky, 56 years old, had TriCare prime and was retired.</t>
  </si>
  <si>
    <t>visit1</t>
  </si>
  <si>
    <t>visit2</t>
  </si>
  <si>
    <t>visit3</t>
  </si>
  <si>
    <t>Prime</t>
  </si>
  <si>
    <t>---&gt;tricare</t>
  </si>
  <si>
    <t>----&gt;pt</t>
  </si>
  <si>
    <t>----&gt;write off</t>
  </si>
  <si>
    <t>9. Marco Pole</t>
  </si>
  <si>
    <t>Marco Pole had a little fender-bender. Actually it totaled his brand new Hummer (you shoulda seen the other guy). His accepted claim (State Farm) was for two office visits for back pain. Each claim was an OV for $300 and the allowable for each was actually $225. He also had a trigger point injection in each of his last two visits which was both charged and allowed at $75. This occurred in January.</t>
  </si>
  <si>
    <t>tp</t>
  </si>
  <si>
    <t>State farm</t>
  </si>
  <si>
    <t>---&gt; State Frm</t>
  </si>
  <si>
    <t> b.</t>
  </si>
  <si>
    <t>---&gt;pt</t>
  </si>
  <si>
    <t>In the last days of her life, Karen Carpenter, a Medicare patient with Medicaid secondary spent 54 days in the hospital. She then went into a skilled nursing facility for 24 days of rehab. She went home for two weeks exactly before relapsing and spending another 42 days in the hospital before she died. She used her LTR. The hospital’s allowed daily charge was $2000 while the same for the nursing home was $1000.</t>
  </si>
  <si>
    <t>10. Karen Carpenter</t>
  </si>
  <si>
    <t>hospcopay1</t>
  </si>
  <si>
    <t>hospcopay2</t>
  </si>
  <si>
    <t>hospcopay3</t>
  </si>
  <si>
    <t>snf&gt;20copay/day</t>
  </si>
  <si>
    <t>MCR/MCD  96 hospital 24 nh 2000(hosp), 1000(nh)</t>
  </si>
  <si>
    <t>SNF</t>
  </si>
  <si>
    <t>Days</t>
  </si>
  <si>
    <t>copay</t>
  </si>
  <si>
    <t>w/o</t>
  </si>
  <si>
    <t>1-60 hospital</t>
  </si>
  <si>
    <t>61-90 hospital</t>
  </si>
  <si>
    <t>91-96 hospital</t>
  </si>
  <si>
    <t>1-20 SNF</t>
  </si>
  <si>
    <t>21-24 SNF</t>
  </si>
  <si>
    <t>check</t>
  </si>
  <si>
    <t>totals---&gt;</t>
  </si>
  <si>
    <t>11. Mr. Under</t>
  </si>
  <si>
    <t>Mr. Under only had the free portion of Medicare. He had no other insurance. Dr. Taker admitted him to the hospital for severe hip dysplasia on January 16th. Exactly 36 days later he went home. Later, in June, he went straight into the nursing home for four days. Then they moved him to the hospital due to an acute osteomyelitis and eventually a hip replacement. He was in the hospital for 68 days straight before he was well enough to come home. The allowed hospital charge by Medicare was $4000 per day for both stays. The nursing home charged $2500 per day.</t>
  </si>
  <si>
    <t>MCR A Only  36,68 sep stays hospital noncovered snf 4 days</t>
  </si>
  <si>
    <t>HOSP=</t>
  </si>
  <si>
    <t>SNF=</t>
  </si>
  <si>
    <t>1-36 hospital</t>
  </si>
  <si>
    <t>1-4 SNF no qual stay</t>
  </si>
  <si>
    <t>61-68 hospital</t>
  </si>
  <si>
    <t>---&gt;mcr</t>
  </si>
</sst>
</file>

<file path=xl/styles.xml><?xml version="1.0" encoding="utf-8"?>
<styleSheet xmlns="http://schemas.openxmlformats.org/spreadsheetml/2006/main" xmlns:x14ac="http://schemas.microsoft.com/office/spreadsheetml/2009/9/ac" xmlns:mc="http://schemas.openxmlformats.org/markup-compatibility/2006">
  <numFmts count="10">
    <numFmt numFmtId="164" formatCode="&quot;$&quot;#,##0.00"/>
    <numFmt numFmtId="165" formatCode="&quot;$&quot;#,##0.00"/>
    <numFmt numFmtId="166" formatCode="&quot;$&quot;#,##0.00"/>
    <numFmt numFmtId="167" formatCode="&quot;$&quot;#,##0.00"/>
    <numFmt numFmtId="168" formatCode="&quot;$&quot;#,##0.00"/>
    <numFmt numFmtId="169" formatCode="&quot;$&quot;#,##0.00"/>
    <numFmt numFmtId="170" formatCode="&quot;$&quot;#,##0.00"/>
    <numFmt numFmtId="171" formatCode="&quot;$&quot;#,##0.00"/>
    <numFmt numFmtId="172" formatCode="&quot;$&quot;#,##0.00"/>
    <numFmt numFmtId="173" formatCode="&quot;$&quot;#,##0.00"/>
  </numFmts>
  <fonts count="19">
    <font>
      <b val="0"/>
      <i val="0"/>
      <strike val="0"/>
      <u val="none"/>
      <sz val="10.0"/>
      <color rgb="FF000000"/>
      <name val="Arial"/>
    </font>
    <font>
      <b/>
      <i val="0"/>
      <strike val="0"/>
      <u val="none"/>
      <sz val="11.0"/>
      <color rgb="FF000000"/>
      <name val="Arial"/>
    </font>
    <font>
      <b val="0"/>
      <i val="0"/>
      <strike val="0"/>
      <u val="none"/>
      <sz val="11.0"/>
      <color rgb="FF000000"/>
      <name val="Arial"/>
    </font>
    <font>
      <b val="0"/>
      <i val="0"/>
      <strike val="0"/>
      <u val="none"/>
      <sz val="11.0"/>
      <color rgb="FF000000"/>
      <name val="Arial"/>
    </font>
    <font>
      <b val="0"/>
      <i val="0"/>
      <strike val="0"/>
      <u val="none"/>
      <sz val="8.0"/>
      <color rgb="FF000000"/>
      <name val="Arial"/>
    </font>
    <font>
      <b val="0"/>
      <i val="0"/>
      <strike val="0"/>
      <u val="none"/>
      <sz val="10.0"/>
      <color rgb="FF000000"/>
      <name val="Arial"/>
    </font>
    <font>
      <b val="0"/>
      <i val="0"/>
      <strike val="0"/>
      <u val="none"/>
      <sz val="8.0"/>
      <color rgb="FF000000"/>
      <name val="Arial"/>
    </font>
    <font>
      <b/>
      <i val="0"/>
      <strike val="0"/>
      <u val="none"/>
      <sz val="10.0"/>
      <color rgb="FF000000"/>
      <name val="Arial"/>
    </font>
    <font>
      <b/>
      <i val="0"/>
      <strike val="0"/>
      <u val="none"/>
      <sz val="10.0"/>
      <color rgb="FF000000"/>
      <name val="Arial"/>
    </font>
    <font>
      <b/>
      <i val="0"/>
      <strike val="0"/>
      <u val="none"/>
      <sz val="11.0"/>
      <color rgb="FF000000"/>
      <name val="Arial"/>
    </font>
    <font>
      <b val="0"/>
      <i val="0"/>
      <strike val="0"/>
      <u val="none"/>
      <sz val="11.0"/>
      <color rgb="FF000000"/>
      <name val="Arial"/>
    </font>
    <font>
      <b val="0"/>
      <i val="0"/>
      <strike val="0"/>
      <u val="none"/>
      <sz val="10.0"/>
      <color rgb="FF000000"/>
      <name val="Arial"/>
    </font>
    <font>
      <b/>
      <i val="0"/>
      <strike val="0"/>
      <u val="none"/>
      <sz val="18.0"/>
      <color rgb="FF000000"/>
      <name val="Arial"/>
    </font>
    <font>
      <b val="0"/>
      <i val="0"/>
      <strike val="0"/>
      <u val="none"/>
      <sz val="10.0"/>
      <color rgb="FF000000"/>
      <name val="Arial"/>
    </font>
    <font>
      <b/>
      <i val="0"/>
      <strike val="0"/>
      <u val="none"/>
      <sz val="10.0"/>
      <color rgb="FF000000"/>
      <name val="Arial"/>
    </font>
    <font>
      <b val="0"/>
      <i val="0"/>
      <strike val="0"/>
      <u val="none"/>
      <sz val="11.0"/>
      <color rgb="FF000000"/>
      <name val="Arial"/>
    </font>
    <font>
      <b/>
      <i val="0"/>
      <strike val="0"/>
      <u val="none"/>
      <sz val="12.0"/>
      <color rgb="FF000000"/>
      <name val="Arial"/>
    </font>
    <font>
      <b val="0"/>
      <i val="0"/>
      <strike val="0"/>
      <u val="none"/>
      <sz val="11.0"/>
      <color rgb="FF000000"/>
      <name val="Arial"/>
    </font>
    <font>
      <b val="0"/>
      <i val="0"/>
      <strike val="0"/>
      <u val="none"/>
      <sz val="10.0"/>
      <color rgb="FF000000"/>
      <name val="Arial"/>
    </font>
  </fonts>
  <fills count="2">
    <fill>
      <patternFill patternType="none"/>
    </fill>
    <fill>
      <patternFill patternType="gray125">
        <bgColor rgb="FFFFFFFF"/>
      </patternFill>
    </fill>
  </fills>
  <borders count="1">
    <border>
      <left/>
      <right/>
      <top/>
      <bottom/>
      <diagonal/>
    </border>
  </borders>
  <cellStyleXfs count="1">
    <xf fillId="0" numFmtId="0" borderId="0" fontId="0"/>
  </cellStyleXfs>
  <cellXfs count="20">
    <xf applyAlignment="1" fillId="0" xfId="0" numFmtId="0" borderId="0" fontId="0">
      <alignment vertical="bottom" horizontal="general" wrapText="1"/>
    </xf>
    <xf applyAlignment="1" fillId="0" xfId="0" numFmtId="0" borderId="0" fontId="0">
      <alignment vertical="bottom" horizontal="right" wrapText="1"/>
    </xf>
    <xf applyAlignment="1" fillId="0" xfId="0" numFmtId="164" borderId="0" applyFont="1" fontId="1" applyNumberFormat="1">
      <alignment vertical="bottom" horizontal="right"/>
    </xf>
    <xf applyAlignment="1" fillId="0" xfId="0" numFmtId="3" borderId="0" applyFont="1" fontId="2" applyNumberFormat="1">
      <alignment vertical="bottom" horizontal="center"/>
    </xf>
    <xf applyAlignment="1" fillId="0" xfId="0" numFmtId="165" borderId="0" applyFont="1" fontId="3" applyNumberFormat="1">
      <alignment vertical="bottom" horizontal="center"/>
    </xf>
    <xf applyAlignment="1" fillId="0" xfId="0" numFmtId="166" borderId="0" applyFont="1" fontId="4" applyNumberFormat="1">
      <alignment vertical="bottom" horizontal="center"/>
    </xf>
    <xf applyAlignment="1" fillId="0" xfId="0" numFmtId="0" borderId="0" applyFont="1" fontId="5">
      <alignment vertical="bottom" horizontal="general" wrapText="1"/>
    </xf>
    <xf applyAlignment="1" fillId="0" xfId="0" numFmtId="167" borderId="0" applyFont="1" fontId="6" applyNumberFormat="1">
      <alignment vertical="bottom" horizontal="left"/>
    </xf>
    <xf applyAlignment="1" fillId="0" xfId="0" numFmtId="0" borderId="0" applyFont="1" fontId="7">
      <alignment vertical="bottom" horizontal="center" wrapText="1"/>
    </xf>
    <xf applyAlignment="1" fillId="0" xfId="0" numFmtId="0" borderId="0" applyFont="1" fontId="8">
      <alignment vertical="bottom" horizontal="right" wrapText="1"/>
    </xf>
    <xf applyAlignment="1" fillId="0" xfId="0" numFmtId="168" borderId="0" applyFont="1" fontId="9" applyNumberFormat="1">
      <alignment vertical="bottom" horizontal="center"/>
    </xf>
    <xf applyAlignment="1" fillId="0" xfId="0" numFmtId="169" borderId="0" applyFont="1" fontId="10" applyNumberFormat="1">
      <alignment vertical="bottom" horizontal="left"/>
    </xf>
    <xf applyAlignment="1" fillId="0" xfId="0" numFmtId="0" borderId="0" applyFont="1" fontId="11">
      <alignment vertical="bottom" horizontal="center" wrapText="1"/>
    </xf>
    <xf applyAlignment="1" fillId="0" xfId="0" numFmtId="170" borderId="0" applyFont="1" fontId="12" applyNumberFormat="1">
      <alignment vertical="bottom" horizontal="center"/>
    </xf>
    <xf applyAlignment="1" fillId="0" xfId="0" numFmtId="171" borderId="0" applyFont="1" fontId="13" applyNumberFormat="1">
      <alignment vertical="bottom" horizontal="center" wrapText="1"/>
    </xf>
    <xf applyAlignment="1" fillId="0" xfId="0" numFmtId="0" borderId="0" applyFont="1" fontId="14">
      <alignment vertical="bottom" horizontal="general" wrapText="1"/>
    </xf>
    <xf applyAlignment="1" fillId="0" xfId="0" numFmtId="172" borderId="0" applyFont="1" fontId="15" applyNumberFormat="1">
      <alignment vertical="bottom" horizontal="right"/>
    </xf>
    <xf applyAlignment="1" fillId="0" xfId="0" numFmtId="0" borderId="0" applyFont="1" fontId="16">
      <alignment vertical="bottom" horizontal="general" wrapText="1"/>
    </xf>
    <xf fillId="0" xfId="0" numFmtId="173" borderId="0" applyFont="1" fontId="17" applyNumberFormat="1"/>
    <xf applyAlignment="1" fillId="0" xfId="0" numFmtId="0" borderId="0" applyFont="1" fontId="18">
      <alignment vertical="bottom" horizontal="right" wrapText="1"/>
    </xf>
  </cellXfs>
  <cellStyles count="1">
    <cellStyle builtinId="0" name="Normal" xfId="0"/>
  </cellStyle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3.xml" Type="http://schemas.openxmlformats.org/officeDocument/2006/relationships/worksheet" Id="rId5"/></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9.14" defaultRowHeight="15.0"/>
  <cols>
    <col min="1" customWidth="1" max="1" width="15.57"/>
    <col min="2" customWidth="1" max="2" width="11.71"/>
    <col min="3" customWidth="1" max="3" width="15.86"/>
    <col min="4" customWidth="1" max="4" width="12.14"/>
    <col min="5" customWidth="1" max="5" width="13.0"/>
    <col min="6" customWidth="1" max="6" width="13.71"/>
    <col min="7" customWidth="1" max="7" width="19.0"/>
    <col min="8" customWidth="1" max="8" width="12.43"/>
    <col min="9" customWidth="1" max="9" width="12.71"/>
    <col min="10" customWidth="1" max="10" width="17.14"/>
  </cols>
  <sheetData>
    <row customHeight="1" r="2" ht="23.25">
      <c t="s" s="13" r="A2">
        <v>0</v>
      </c>
    </row>
    <row customHeight="1" r="3" ht="23.25"/>
    <row customHeight="1" r="4" ht="12.75">
      <c t="s" s="17" r="A4">
        <v>1</v>
      </c>
    </row>
    <row customHeight="1" r="5" ht="14.25">
      <c t="s" s="11" r="B5">
        <v>2</v>
      </c>
      <c t="s" s="6" r="G5">
        <v>3</v>
      </c>
    </row>
    <row r="6">
      <c s="1" r="A6"/>
      <c t="s" s="4" r="B6">
        <v>4</v>
      </c>
      <c t="s" s="12" r="C6">
        <v>5</v>
      </c>
      <c t="s" s="12" r="D6">
        <v>6</v>
      </c>
    </row>
    <row r="7">
      <c t="s" s="16" r="A7">
        <v>7</v>
      </c>
      <c s="16" r="B7">
        <v>300</v>
      </c>
      <c s="16" r="C7">
        <v>400</v>
      </c>
      <c s="16" r="D7">
        <f>B7+C7</f>
        <v>700</v>
      </c>
    </row>
    <row r="8">
      <c t="s" s="16" r="A8">
        <v>8</v>
      </c>
      <c s="16" r="B8">
        <v>50</v>
      </c>
      <c s="16" r="C8">
        <v>75</v>
      </c>
      <c s="16" r="D8">
        <f>B8+C8</f>
        <v>125</v>
      </c>
    </row>
    <row r="9">
      <c t="s" s="16" r="A9">
        <v>9</v>
      </c>
      <c s="16" r="B9">
        <f>B7-B8</f>
        <v>250</v>
      </c>
      <c s="16" r="C9">
        <f>C7-C8</f>
        <v>325</v>
      </c>
      <c s="16" r="D9">
        <f>D7-D8</f>
        <v>575</v>
      </c>
    </row>
    <row r="10">
      <c t="s" s="16" r="A10">
        <v>10</v>
      </c>
      <c s="16" r="B10">
        <v>150</v>
      </c>
      <c s="16" r="C10">
        <v>0</v>
      </c>
      <c s="16" r="D10">
        <f>B10+C10</f>
        <v>150</v>
      </c>
    </row>
    <row r="11">
      <c t="s" s="16" r="A11">
        <v>11</v>
      </c>
      <c s="16" r="B11">
        <f>B9</f>
        <v>250</v>
      </c>
      <c s="16" r="C11">
        <f>C9</f>
        <v>325</v>
      </c>
      <c s="16" r="D11">
        <f>D9</f>
        <v>575</v>
      </c>
    </row>
    <row r="12">
      <c t="s" s="16" r="A12">
        <v>12</v>
      </c>
      <c s="16" r="B12">
        <f>0.25*(B9-B10)</f>
        <v>25</v>
      </c>
      <c s="16" r="C12">
        <f>0.25*(C9-C10)</f>
        <v>81.25</v>
      </c>
      <c s="16" r="D12">
        <f>0.25*(D9-D10)</f>
        <v>106.25</v>
      </c>
    </row>
    <row r="13">
      <c t="s" s="16" r="A13">
        <v>11</v>
      </c>
      <c s="16" r="B13">
        <f>B11</f>
        <v>250</v>
      </c>
      <c s="16" r="C13">
        <f>C11</f>
        <v>325</v>
      </c>
      <c s="16" r="D13">
        <f>D11</f>
        <v>575</v>
      </c>
    </row>
    <row r="14">
      <c t="s" s="16" r="A14">
        <v>13</v>
      </c>
      <c s="16" r="B14">
        <f>0.75*(B9-B10)</f>
        <v>75</v>
      </c>
      <c s="16" r="C14">
        <f>0.75*(C9-C10)</f>
        <v>243.75</v>
      </c>
      <c s="16" r="D14">
        <f>0.75*(D9-D10)</f>
        <v>318.75</v>
      </c>
    </row>
    <row r="15">
      <c t="s" s="16" r="A15">
        <v>14</v>
      </c>
      <c s="16" r="B15">
        <f>B13-B14</f>
        <v>175</v>
      </c>
      <c s="16" r="C15">
        <f>C13-C14</f>
        <v>81.25</v>
      </c>
      <c s="16" r="D15">
        <f>D13-D14</f>
        <v>256.25</v>
      </c>
    </row>
    <row r="16">
      <c t="s" s="16" r="A16">
        <v>15</v>
      </c>
      <c s="2" r="B16">
        <f>D14</f>
        <v>318.75</v>
      </c>
      <c t="s" s="6" r="C16">
        <v>16</v>
      </c>
    </row>
    <row r="17">
      <c t="s" s="16" r="A17">
        <v>17</v>
      </c>
      <c s="2" r="B17">
        <f>D15</f>
        <v>256.25</v>
      </c>
      <c t="s" s="6" r="C17">
        <v>18</v>
      </c>
    </row>
    <row customHeight="1" r="20" ht="13.5">
      <c t="s" s="17" r="A20">
        <v>19</v>
      </c>
      <c t="s" s="6" r="G20">
        <v>20</v>
      </c>
    </row>
    <row r="21">
      <c t="s" s="11" r="B21">
        <v>21</v>
      </c>
    </row>
    <row r="22">
      <c t="s" s="18" r="B22">
        <v>22</v>
      </c>
      <c t="s" s="12" r="C22">
        <v>23</v>
      </c>
      <c t="s" s="12" r="D22">
        <v>24</v>
      </c>
      <c t="s" s="4" r="E22">
        <v>6</v>
      </c>
    </row>
    <row r="23">
      <c t="s" s="16" r="A23">
        <v>7</v>
      </c>
      <c s="16" r="B23">
        <v>300</v>
      </c>
      <c s="16" r="C23">
        <v>150</v>
      </c>
      <c s="16" r="D23">
        <v>150</v>
      </c>
      <c s="16" r="E23">
        <f>(B23+C23)+D23</f>
        <v>600</v>
      </c>
    </row>
    <row r="24">
      <c t="s" s="16" r="A24">
        <v>25</v>
      </c>
      <c s="16" r="B24">
        <v>50</v>
      </c>
      <c s="16" r="C24">
        <v>25</v>
      </c>
      <c s="16" r="D24">
        <v>25</v>
      </c>
      <c s="16" r="E24">
        <f>(B24+C24)+D24</f>
        <v>100</v>
      </c>
    </row>
    <row r="25">
      <c t="s" s="16" r="A25">
        <v>9</v>
      </c>
      <c s="16" r="B25">
        <f>B23-B24</f>
        <v>250</v>
      </c>
      <c s="16" r="C25">
        <f>C23-C24</f>
        <v>125</v>
      </c>
      <c s="16" r="D25">
        <f>D23-D24</f>
        <v>125</v>
      </c>
      <c s="16" r="E25">
        <f>E23-E24</f>
        <v>500</v>
      </c>
    </row>
    <row r="26">
      <c t="s" s="16" r="A26">
        <v>26</v>
      </c>
      <c s="16" r="B26">
        <v>25</v>
      </c>
      <c s="16" r="C26">
        <v>0</v>
      </c>
      <c s="16" r="D26">
        <v>0</v>
      </c>
      <c s="16" r="E26">
        <f>(B26+C26)+D26</f>
        <v>25</v>
      </c>
    </row>
    <row r="27">
      <c t="s" s="16" r="A27">
        <v>11</v>
      </c>
      <c s="16" r="B27">
        <f>B25-B26</f>
        <v>225</v>
      </c>
      <c s="16" r="C27">
        <f>C25-C26</f>
        <v>125</v>
      </c>
      <c s="16" r="D27">
        <f>D25-D26</f>
        <v>125</v>
      </c>
      <c s="16" r="E27">
        <f>(B27+C27)+D27</f>
        <v>475</v>
      </c>
    </row>
    <row r="28">
      <c t="s" s="16" r="A28">
        <v>27</v>
      </c>
      <c s="16" r="B28">
        <f>B25*0.1</f>
        <v>25</v>
      </c>
      <c s="16" r="C28">
        <f>C25*0.1</f>
        <v>12.5</v>
      </c>
      <c s="16" r="D28">
        <f>D25*0.1</f>
        <v>12.5</v>
      </c>
      <c s="16" r="E28">
        <f>(B28+C28)+D28</f>
        <v>50</v>
      </c>
    </row>
    <row r="29">
      <c t="s" s="16" r="A29">
        <v>28</v>
      </c>
      <c s="16" r="B29">
        <f>(B25-B26)-B28</f>
        <v>200</v>
      </c>
      <c s="16" r="C29">
        <f>(C25-C26)-C28</f>
        <v>112.5</v>
      </c>
      <c s="16" r="D29">
        <f>(D25-D26)-D28</f>
        <v>112.5</v>
      </c>
      <c s="16" r="E29">
        <f>(B29+C29)+D29</f>
        <v>425</v>
      </c>
    </row>
    <row r="30">
      <c t="s" s="16" r="A30">
        <v>11</v>
      </c>
      <c s="16" r="B30">
        <f>(B25-B26)-B29</f>
        <v>25</v>
      </c>
      <c s="16" r="C30">
        <f>(C25-C26)-C29</f>
        <v>12.5</v>
      </c>
      <c s="16" r="D30">
        <f>(D25-D26)-D29</f>
        <v>12.5</v>
      </c>
      <c s="16" r="E30">
        <f>(E25-E26)-E29</f>
        <v>50</v>
      </c>
    </row>
    <row r="31">
      <c t="s" s="16" r="A31">
        <v>29</v>
      </c>
      <c s="16" r="B31">
        <f>B30</f>
        <v>25</v>
      </c>
      <c s="16" r="C31">
        <f>C30</f>
        <v>12.5</v>
      </c>
      <c s="16" r="D31">
        <f>D30</f>
        <v>12.5</v>
      </c>
      <c s="16" r="E31">
        <f>E30</f>
        <v>50</v>
      </c>
    </row>
    <row r="32">
      <c t="s" s="16" r="A32">
        <v>15</v>
      </c>
      <c s="2" r="B32">
        <f>E31+E24</f>
        <v>150</v>
      </c>
      <c t="s" s="6" r="C32">
        <v>30</v>
      </c>
    </row>
    <row r="33">
      <c t="s" s="16" r="A33">
        <v>17</v>
      </c>
      <c s="2" r="B33">
        <f>E29</f>
        <v>425</v>
      </c>
      <c t="s" s="6" r="C33">
        <v>31</v>
      </c>
    </row>
    <row r="34">
      <c t="s" s="16" r="A34">
        <v>32</v>
      </c>
      <c s="2" r="B34">
        <f>E26</f>
        <v>25</v>
      </c>
      <c t="s" s="6" r="C34">
        <v>33</v>
      </c>
    </row>
    <row customHeight="1" r="36" ht="13.5">
      <c t="s" s="17" r="A36">
        <v>34</v>
      </c>
      <c t="s" s="6" r="G36">
        <v>35</v>
      </c>
    </row>
    <row r="37">
      <c t="s" s="4" r="B37">
        <v>36</v>
      </c>
    </row>
    <row r="38">
      <c t="s" s="4" r="B38">
        <v>4</v>
      </c>
      <c t="s" s="12" r="C38">
        <v>5</v>
      </c>
      <c t="s" s="12" r="D38">
        <v>37</v>
      </c>
      <c t="s" s="12" r="E38">
        <v>6</v>
      </c>
    </row>
    <row r="39">
      <c t="s" s="16" r="A39">
        <v>7</v>
      </c>
      <c s="16" r="B39">
        <v>150</v>
      </c>
      <c s="16" r="C39">
        <v>250</v>
      </c>
      <c s="16" r="D39">
        <v>275</v>
      </c>
      <c s="16" r="E39">
        <f>SUM(B39:D39)</f>
        <v>675</v>
      </c>
    </row>
    <row r="40">
      <c t="s" s="16" r="A40">
        <v>8</v>
      </c>
      <c s="16" r="B40">
        <v>50</v>
      </c>
      <c s="16" r="C40">
        <v>50</v>
      </c>
      <c s="16" r="D40">
        <v>50</v>
      </c>
      <c s="16" r="E40">
        <f>SUM(B40:D40)</f>
        <v>150</v>
      </c>
    </row>
    <row r="41">
      <c t="s" s="16" r="A41">
        <v>9</v>
      </c>
      <c s="16" r="B41">
        <f>B39-B40</f>
        <v>100</v>
      </c>
      <c s="16" r="C41">
        <f>C39-C40</f>
        <v>200</v>
      </c>
      <c s="16" r="D41">
        <f>D39-D40</f>
        <v>225</v>
      </c>
      <c s="16" r="E41">
        <f>E39-E40</f>
        <v>525</v>
      </c>
    </row>
    <row r="42">
      <c t="s" s="16" r="A42">
        <v>38</v>
      </c>
      <c s="16" r="B42">
        <v>100</v>
      </c>
      <c s="16" r="C42">
        <v>0</v>
      </c>
      <c s="16" r="D42">
        <v>0</v>
      </c>
      <c s="16" r="E42">
        <v>100</v>
      </c>
    </row>
    <row r="43">
      <c t="s" s="16" r="A43">
        <v>39</v>
      </c>
      <c s="16" r="B43">
        <f>B41</f>
        <v>100</v>
      </c>
      <c s="16" r="C43">
        <f>C41</f>
        <v>200</v>
      </c>
      <c s="16" r="D43">
        <f>D41</f>
        <v>225</v>
      </c>
      <c s="16" r="E43">
        <f>E41</f>
        <v>525</v>
      </c>
    </row>
    <row r="44">
      <c t="s" s="16" r="A44">
        <v>12</v>
      </c>
      <c s="16" r="B44">
        <f>0.2*(B41-B42)</f>
        <v>0</v>
      </c>
      <c s="16" r="C44">
        <f>0.2*(C41-C42)</f>
        <v>40</v>
      </c>
      <c s="16" r="D44">
        <f>0.2*(D41-D42)</f>
        <v>45</v>
      </c>
      <c s="16" r="E44">
        <f>0.2*(E41-E42)</f>
        <v>85</v>
      </c>
    </row>
    <row r="45">
      <c t="s" s="16" r="A45">
        <v>39</v>
      </c>
      <c s="16" r="B45">
        <f>B41</f>
        <v>100</v>
      </c>
      <c s="16" r="C45">
        <f>C41</f>
        <v>200</v>
      </c>
      <c s="16" r="D45">
        <f>D41</f>
        <v>225</v>
      </c>
      <c s="16" r="E45">
        <f>E41</f>
        <v>525</v>
      </c>
    </row>
    <row r="46">
      <c t="s" s="16" r="A46">
        <v>40</v>
      </c>
      <c s="16" r="B46">
        <f>0.8*(B41-B42)</f>
        <v>0</v>
      </c>
      <c s="16" r="C46">
        <f>0.8*(C41-C42)</f>
        <v>160</v>
      </c>
      <c s="16" r="D46">
        <f>0.8*(D41-D42)</f>
        <v>180</v>
      </c>
      <c s="16" r="E46">
        <f>0.8*(E41-E42)</f>
        <v>340</v>
      </c>
    </row>
    <row r="47">
      <c t="s" s="16" r="A47">
        <v>39</v>
      </c>
      <c s="16" r="B47">
        <f>B41-B46</f>
        <v>100</v>
      </c>
      <c s="16" r="C47">
        <f>C41-C46</f>
        <v>40</v>
      </c>
      <c s="16" r="D47">
        <f>D41-D46</f>
        <v>45</v>
      </c>
      <c s="16" r="E47">
        <f>E41-E46</f>
        <v>185</v>
      </c>
    </row>
    <row r="48">
      <c t="s" s="16" r="A48">
        <v>41</v>
      </c>
      <c s="16" r="B48">
        <f>B47</f>
        <v>100</v>
      </c>
      <c s="16" r="C48">
        <f>C47</f>
        <v>40</v>
      </c>
      <c s="16" r="D48">
        <f>D47</f>
        <v>45</v>
      </c>
      <c s="16" r="E48">
        <f>E47</f>
        <v>185</v>
      </c>
    </row>
    <row r="49">
      <c t="s" s="16" r="A49">
        <v>15</v>
      </c>
      <c s="2" r="B49">
        <f>E46</f>
        <v>340</v>
      </c>
      <c t="s" s="6" r="C49">
        <v>42</v>
      </c>
    </row>
    <row r="50">
      <c t="s" s="16" r="A50">
        <v>17</v>
      </c>
      <c s="2" r="B50">
        <f>E48</f>
        <v>185</v>
      </c>
      <c t="s" s="6" r="C50">
        <v>33</v>
      </c>
    </row>
    <row r="51">
      <c t="s" s="16" r="A51">
        <v>43</v>
      </c>
      <c s="2" r="B51">
        <v>0</v>
      </c>
      <c t="s" s="6" r="C51">
        <v>44</v>
      </c>
    </row>
    <row customHeight="1" r="53" ht="13.5">
      <c t="s" s="17" r="A53">
        <v>45</v>
      </c>
      <c t="s" s="6" r="G53">
        <v>46</v>
      </c>
    </row>
    <row r="54">
      <c t="s" s="4" r="A54">
        <v>47</v>
      </c>
    </row>
    <row r="55">
      <c t="s" s="12" r="B55">
        <v>4</v>
      </c>
      <c t="s" s="12" r="C55">
        <v>5</v>
      </c>
      <c t="s" s="12" r="D55">
        <v>37</v>
      </c>
      <c t="s" s="4" r="E55">
        <v>6</v>
      </c>
    </row>
    <row r="56">
      <c t="s" s="16" r="A56">
        <v>7</v>
      </c>
      <c s="16" r="B56">
        <v>300</v>
      </c>
      <c s="16" r="C56">
        <v>200</v>
      </c>
      <c s="16" r="D56">
        <v>150</v>
      </c>
      <c s="16" r="E56">
        <f>(D56+C56)+B56</f>
        <v>650</v>
      </c>
    </row>
    <row r="57">
      <c t="s" s="16" r="A57">
        <v>8</v>
      </c>
      <c s="16" r="B57">
        <f>0.25*B56</f>
        <v>75</v>
      </c>
      <c s="16" r="C57">
        <f>0.25*C56</f>
        <v>50</v>
      </c>
      <c s="16" r="D57">
        <f>0.25*D56</f>
        <v>37.5</v>
      </c>
      <c s="16" r="E57">
        <f>0.25*E56</f>
        <v>162.5</v>
      </c>
    </row>
    <row r="58">
      <c t="s" s="16" r="A58">
        <v>9</v>
      </c>
      <c s="16" r="B58">
        <f>B56-B57</f>
        <v>225</v>
      </c>
      <c s="16" r="C58">
        <f>C56-C57</f>
        <v>150</v>
      </c>
      <c s="16" r="D58">
        <f>D56-D57</f>
        <v>112.5</v>
      </c>
      <c s="16" r="E58">
        <f>E56-E57</f>
        <v>487.5</v>
      </c>
    </row>
    <row r="59">
      <c t="s" s="16" r="A59">
        <v>48</v>
      </c>
      <c s="16" r="B59">
        <f>B58</f>
        <v>225</v>
      </c>
      <c s="16" r="C59">
        <f>C58</f>
        <v>150</v>
      </c>
      <c s="16" r="D59">
        <f>D58</f>
        <v>112.5</v>
      </c>
      <c s="16" r="E59">
        <f>(D59+C59)+B59</f>
        <v>487.5</v>
      </c>
    </row>
    <row r="60">
      <c t="s" s="16" r="A60">
        <v>15</v>
      </c>
      <c s="2" r="B60">
        <f>E59</f>
        <v>487.5</v>
      </c>
      <c t="s" s="6" r="C60">
        <v>49</v>
      </c>
    </row>
    <row r="61">
      <c t="s" s="16" r="A61">
        <v>17</v>
      </c>
      <c s="2" r="B61">
        <f>E57</f>
        <v>162.5</v>
      </c>
      <c t="s" s="6" r="C61">
        <v>50</v>
      </c>
    </row>
    <row r="62">
      <c t="s" s="16" r="A62">
        <v>51</v>
      </c>
      <c s="2" r="B62">
        <v>0</v>
      </c>
      <c t="s" s="6" r="C62">
        <v>33</v>
      </c>
    </row>
    <row customHeight="1" r="64" ht="13.5">
      <c t="s" s="17" r="A64">
        <v>52</v>
      </c>
      <c t="s" s="6" r="G64">
        <v>53</v>
      </c>
    </row>
    <row r="65">
      <c t="s" s="11" r="A65">
        <v>54</v>
      </c>
    </row>
    <row r="66">
      <c t="s" s="16" r="A66">
        <v>7</v>
      </c>
      <c s="16" r="B66">
        <v>300</v>
      </c>
      <c s="16" r="C66">
        <v>200</v>
      </c>
      <c s="16" r="D66">
        <v>400</v>
      </c>
      <c s="16" r="E66">
        <f>SUM(B66:D66)</f>
        <v>900</v>
      </c>
    </row>
    <row r="67">
      <c t="s" s="16" r="A67">
        <v>8</v>
      </c>
      <c s="16" r="B67">
        <f>0.5*B66</f>
        <v>150</v>
      </c>
      <c s="16" r="C67">
        <f>0.5*C66</f>
        <v>100</v>
      </c>
      <c s="16" r="D67">
        <f>0.5*D66</f>
        <v>200</v>
      </c>
      <c s="16" r="E67">
        <f>SUM(B67:D67)</f>
        <v>450</v>
      </c>
    </row>
    <row r="68">
      <c t="s" s="16" r="A68">
        <v>55</v>
      </c>
      <c s="16" r="B68">
        <f>0.5*B66</f>
        <v>150</v>
      </c>
      <c s="16" r="C68">
        <f>0.5*C66</f>
        <v>100</v>
      </c>
      <c s="16" r="D68">
        <f>0.5*D66</f>
        <v>200</v>
      </c>
      <c s="16" r="E68">
        <f>SUM(B68:D68)</f>
        <v>450</v>
      </c>
    </row>
    <row r="69">
      <c t="s" s="16" r="A69">
        <v>26</v>
      </c>
      <c s="16" r="B69">
        <v>3</v>
      </c>
      <c s="16" r="C69">
        <v>3</v>
      </c>
      <c s="16" r="D69">
        <v>3</v>
      </c>
      <c s="16" r="E69">
        <f>SUM(B69:D69)</f>
        <v>9</v>
      </c>
    </row>
    <row r="70">
      <c t="s" s="16" r="A70">
        <v>56</v>
      </c>
      <c s="16" r="B70">
        <f>B68-B69</f>
        <v>147</v>
      </c>
      <c s="16" r="C70">
        <f>C68-C69</f>
        <v>97</v>
      </c>
      <c s="16" r="D70">
        <f>D68-D69</f>
        <v>197</v>
      </c>
      <c s="16" r="E70">
        <f>SUM(B70:D70)</f>
        <v>441</v>
      </c>
    </row>
    <row r="71">
      <c t="s" s="16" r="A71">
        <v>15</v>
      </c>
      <c s="2" r="B71">
        <f>E69</f>
        <v>9</v>
      </c>
      <c t="s" s="6" r="C71">
        <v>33</v>
      </c>
    </row>
    <row r="72">
      <c t="s" s="16" r="A72">
        <v>17</v>
      </c>
      <c s="2" r="B72">
        <f>E67</f>
        <v>450</v>
      </c>
      <c t="s" s="6" r="C72">
        <v>30</v>
      </c>
    </row>
    <row r="73">
      <c t="s" s="16" r="A73">
        <v>57</v>
      </c>
      <c s="2" r="B73">
        <f>E70</f>
        <v>441</v>
      </c>
      <c t="s" s="6" r="C73">
        <v>58</v>
      </c>
    </row>
    <row customHeight="1" r="76" ht="13.5">
      <c t="s" s="17" r="A76">
        <v>59</v>
      </c>
      <c t="s" s="6" r="G76">
        <v>60</v>
      </c>
    </row>
    <row r="77">
      <c t="s" s="12" r="C77">
        <v>4</v>
      </c>
      <c t="s" s="12" r="D77">
        <v>5</v>
      </c>
      <c t="s" s="12" r="E77">
        <v>6</v>
      </c>
    </row>
    <row r="78">
      <c t="s" s="16" r="B78">
        <v>61</v>
      </c>
      <c s="16" r="C78">
        <v>250</v>
      </c>
      <c s="16" r="D78">
        <v>200</v>
      </c>
      <c s="16" r="E78">
        <f>SUM(C78:D78)</f>
        <v>450</v>
      </c>
    </row>
    <row r="79">
      <c t="s" s="16" r="B79">
        <v>62</v>
      </c>
      <c s="16" r="C79">
        <v>25</v>
      </c>
      <c s="16" r="D79">
        <v>25</v>
      </c>
      <c s="16" r="E79">
        <f>SUM(C79:D79)</f>
        <v>50</v>
      </c>
    </row>
    <row r="80">
      <c t="s" s="16" r="B80">
        <v>55</v>
      </c>
      <c s="16" r="C80">
        <f>C78-C79</f>
        <v>225</v>
      </c>
      <c s="16" r="D80">
        <f>D78-D79</f>
        <v>175</v>
      </c>
      <c s="16" r="E80">
        <f>SUM(C80:D80)</f>
        <v>400</v>
      </c>
    </row>
    <row r="81">
      <c t="s" s="16" r="B81">
        <v>63</v>
      </c>
      <c s="16" r="C81">
        <v>47</v>
      </c>
      <c s="16" r="D81">
        <v>0</v>
      </c>
      <c s="16" r="E81">
        <f>SUM(C81:D81)</f>
        <v>47</v>
      </c>
    </row>
    <row r="82">
      <c t="s" s="16" r="B82">
        <v>64</v>
      </c>
      <c s="16" r="C82">
        <f>C80</f>
        <v>225</v>
      </c>
      <c s="16" r="D82">
        <f>D80</f>
        <v>175</v>
      </c>
      <c s="16" r="E82">
        <f>E80</f>
        <v>400</v>
      </c>
    </row>
    <row r="83">
      <c t="s" s="16" r="B83">
        <v>65</v>
      </c>
      <c s="16" r="C83">
        <f>0.2*(C80-C81)</f>
        <v>35.6</v>
      </c>
      <c s="16" r="D83">
        <f>0.2*(D80-D81)</f>
        <v>35</v>
      </c>
      <c s="16" r="E83">
        <f>SUM(C83:D83)</f>
        <v>70.6</v>
      </c>
    </row>
    <row r="84">
      <c t="s" s="16" r="B84">
        <v>64</v>
      </c>
      <c s="16" r="C84">
        <f>C82</f>
        <v>225</v>
      </c>
      <c s="16" r="D84">
        <f>D82</f>
        <v>175</v>
      </c>
      <c s="16" r="E84">
        <f>E82</f>
        <v>400</v>
      </c>
    </row>
    <row r="85">
      <c t="s" s="16" r="B85">
        <v>66</v>
      </c>
      <c s="16" r="C85">
        <f>0.8*(C80-C81)</f>
        <v>142.4</v>
      </c>
      <c s="16" r="D85">
        <f>0.8*(D80-D81)</f>
        <v>140</v>
      </c>
      <c s="16" r="E85">
        <f>SUM(C85:D85)</f>
        <v>282.4</v>
      </c>
    </row>
    <row r="86">
      <c t="s" s="16" r="B86">
        <v>64</v>
      </c>
      <c s="16" r="C86">
        <f>C84-C85</f>
        <v>82.6</v>
      </c>
      <c s="16" r="D86">
        <f>D84-D85</f>
        <v>35</v>
      </c>
      <c s="16" r="E86">
        <f>E84-E85</f>
        <v>117.6</v>
      </c>
    </row>
    <row r="87">
      <c t="s" s="16" r="B87">
        <v>67</v>
      </c>
      <c s="16" r="C87">
        <f>0.8*C81</f>
        <v>37.6</v>
      </c>
      <c s="16" r="D87">
        <f>0.8*D81</f>
        <v>0</v>
      </c>
      <c s="16" r="E87">
        <f>SUM(C87:D87)</f>
        <v>37.6</v>
      </c>
    </row>
    <row r="88">
      <c t="s" s="16" r="B88">
        <v>64</v>
      </c>
      <c s="16" r="C88">
        <f>C86-C87</f>
        <v>45</v>
      </c>
      <c s="16" r="D88">
        <f>D86-D87</f>
        <v>35</v>
      </c>
      <c s="16" r="E88">
        <f>E86-E87</f>
        <v>80</v>
      </c>
    </row>
    <row r="89">
      <c t="s" s="16" r="B89">
        <v>68</v>
      </c>
      <c s="16" r="C89">
        <f>(C80-C85)-C87</f>
        <v>45</v>
      </c>
      <c s="16" r="D89">
        <f>(D80-D85)-D87</f>
        <v>35</v>
      </c>
      <c s="16" r="E89">
        <f>SUM(C89:D89)</f>
        <v>80</v>
      </c>
    </row>
    <row r="90">
      <c t="s" s="16" r="B90">
        <v>15</v>
      </c>
      <c s="2" r="C90">
        <v>0</v>
      </c>
      <c t="s" s="6" r="D90">
        <v>33</v>
      </c>
    </row>
    <row r="91">
      <c t="s" s="16" r="B91">
        <v>17</v>
      </c>
      <c s="2" r="C91">
        <f>E85</f>
        <v>282.4</v>
      </c>
      <c t="s" s="6" r="D91">
        <v>69</v>
      </c>
    </row>
    <row r="92">
      <c t="s" s="16" r="B92">
        <v>43</v>
      </c>
      <c s="2" r="C92">
        <f>E87</f>
        <v>37.6</v>
      </c>
      <c t="s" s="6" r="D92">
        <v>44</v>
      </c>
    </row>
    <row r="93">
      <c t="s" s="16" r="B93">
        <v>70</v>
      </c>
      <c s="2" r="C93">
        <f>E89+E79</f>
        <v>130</v>
      </c>
      <c t="s" s="6" r="D93">
        <v>71</v>
      </c>
    </row>
    <row customHeight="1" r="97" ht="13.5">
      <c t="s" s="17" r="A97">
        <v>72</v>
      </c>
      <c t="s" s="6" r="G97">
        <v>73</v>
      </c>
    </row>
    <row r="98">
      <c t="s" s="16" r="A98">
        <v>74</v>
      </c>
      <c t="s" s="4" r="B98">
        <v>75</v>
      </c>
    </row>
    <row r="99">
      <c t="s" s="12" r="C99">
        <v>4</v>
      </c>
      <c t="s" s="12" r="D99">
        <v>5</v>
      </c>
      <c t="s" s="12" r="E99">
        <v>76</v>
      </c>
    </row>
    <row r="100">
      <c t="s" s="16" r="B100">
        <v>61</v>
      </c>
      <c s="16" r="C100">
        <v>250</v>
      </c>
      <c s="16" r="D100">
        <v>200</v>
      </c>
      <c s="16" r="E100">
        <f>SUM(C100:D100)</f>
        <v>450</v>
      </c>
    </row>
    <row r="101">
      <c t="s" s="16" r="B101">
        <v>77</v>
      </c>
      <c s="16" r="C101">
        <v>50</v>
      </c>
      <c s="16" r="D101">
        <v>50</v>
      </c>
      <c s="16" r="E101">
        <f>SUM(C101:D101)</f>
        <v>100</v>
      </c>
    </row>
    <row r="102">
      <c t="s" s="16" r="B102">
        <v>55</v>
      </c>
      <c s="16" r="C102">
        <f>C100-C101</f>
        <v>200</v>
      </c>
      <c s="16" r="D102">
        <f>D100-D101</f>
        <v>150</v>
      </c>
      <c s="16" r="E102">
        <f>SUM(C102:D102)</f>
        <v>350</v>
      </c>
    </row>
    <row r="103">
      <c t="s" s="16" r="B103">
        <v>63</v>
      </c>
      <c s="16" r="C103">
        <v>147</v>
      </c>
      <c s="16" r="D103">
        <v>0</v>
      </c>
      <c s="16" r="E103">
        <f>SUM(C103:D103)</f>
        <v>147</v>
      </c>
    </row>
    <row r="104">
      <c t="s" s="16" r="B104">
        <v>64</v>
      </c>
      <c s="16" r="C104">
        <f>C102</f>
        <v>200</v>
      </c>
      <c s="16" r="D104">
        <f>D102</f>
        <v>150</v>
      </c>
      <c s="16" r="E104">
        <f>E102</f>
        <v>350</v>
      </c>
    </row>
    <row r="105">
      <c t="s" s="16" r="B105">
        <v>65</v>
      </c>
      <c s="16" r="C105">
        <f>0.2*(C102-C103)</f>
        <v>10.6</v>
      </c>
      <c s="16" r="D105">
        <f>0.2*(D102-D103)</f>
        <v>30</v>
      </c>
      <c s="16" r="E105">
        <f>SUM(C105:D105)</f>
        <v>40.6</v>
      </c>
    </row>
    <row r="106">
      <c t="s" s="16" r="B106">
        <v>64</v>
      </c>
      <c s="16" r="C106">
        <f>C104</f>
        <v>200</v>
      </c>
      <c s="16" r="D106">
        <f>D104</f>
        <v>150</v>
      </c>
      <c s="16" r="E106">
        <f>E104</f>
        <v>350</v>
      </c>
    </row>
    <row r="107">
      <c t="s" s="16" r="B107">
        <v>66</v>
      </c>
      <c s="16" r="C107">
        <f>0.8*(C102-C103)</f>
        <v>42.4</v>
      </c>
      <c s="16" r="D107">
        <f>0.8*(D102-D103)</f>
        <v>120</v>
      </c>
      <c s="16" r="E107">
        <f>SUM(C107:D107)</f>
        <v>162.4</v>
      </c>
    </row>
    <row r="108">
      <c t="s" s="16" r="B108">
        <v>64</v>
      </c>
      <c s="16" r="C108">
        <f>C106-C107</f>
        <v>157.6</v>
      </c>
      <c s="16" r="D108">
        <f>D106-D107</f>
        <v>30</v>
      </c>
      <c s="16" r="E108">
        <f>E106-E107</f>
        <v>187.6</v>
      </c>
    </row>
    <row r="109">
      <c t="s" s="16" r="B109">
        <v>78</v>
      </c>
      <c s="16" r="C109">
        <f>0.8*C108</f>
        <v>126.08</v>
      </c>
      <c s="16" r="D109">
        <f>0.8*D108</f>
        <v>24</v>
      </c>
      <c s="16" r="E109">
        <f>0.8*E108</f>
        <v>150.08</v>
      </c>
    </row>
    <row r="110">
      <c t="s" s="16" r="B110">
        <v>64</v>
      </c>
      <c s="16" r="C110">
        <f>C108-C109</f>
        <v>31.52</v>
      </c>
      <c s="16" r="D110">
        <f>D108-D109</f>
        <v>6</v>
      </c>
      <c s="16" r="E110">
        <f>E108-E109</f>
        <v>37.52</v>
      </c>
    </row>
    <row r="111">
      <c t="s" s="16" r="B111">
        <v>79</v>
      </c>
      <c s="16" r="C111">
        <f>(C102-C107)-C109</f>
        <v>31.52</v>
      </c>
      <c s="16" r="D111">
        <f>(D102-D107)-D109</f>
        <v>6</v>
      </c>
      <c s="16" r="E111">
        <f>SUM(C111:D111)</f>
        <v>37.52</v>
      </c>
    </row>
    <row r="112">
      <c t="s" s="16" r="B112">
        <v>80</v>
      </c>
      <c s="2" r="C112">
        <f>E107</f>
        <v>162.4</v>
      </c>
      <c t="s" s="6" r="D112">
        <v>69</v>
      </c>
    </row>
    <row r="113">
      <c t="s" s="16" r="B113">
        <v>81</v>
      </c>
      <c s="2" r="C113">
        <f>E109</f>
        <v>150.08</v>
      </c>
      <c t="s" s="6" r="D113">
        <v>82</v>
      </c>
    </row>
    <row r="114">
      <c t="s" s="16" r="B114">
        <v>83</v>
      </c>
      <c s="2" r="C114">
        <f>E111</f>
        <v>37.52</v>
      </c>
      <c t="s" s="6" r="D114">
        <v>33</v>
      </c>
    </row>
    <row customHeight="1" r="117" ht="13.5">
      <c t="s" s="17" r="A117">
        <v>84</v>
      </c>
      <c t="s" s="6" r="H117">
        <v>85</v>
      </c>
    </row>
    <row r="118">
      <c t="s" s="12" r="C118">
        <v>86</v>
      </c>
      <c t="s" s="12" r="D118">
        <v>87</v>
      </c>
      <c t="s" s="12" r="E118">
        <v>88</v>
      </c>
      <c t="s" s="16" r="F118">
        <v>6</v>
      </c>
    </row>
    <row r="119">
      <c t="s" s="16" r="B119">
        <v>55</v>
      </c>
      <c s="16" r="C119">
        <v>175</v>
      </c>
      <c s="16" r="D119">
        <v>175</v>
      </c>
      <c s="16" r="E119">
        <v>175</v>
      </c>
      <c s="16" r="F119">
        <f>(C119+D119)+E119</f>
        <v>525</v>
      </c>
    </row>
    <row r="120">
      <c t="s" s="16" r="B120">
        <v>79</v>
      </c>
      <c s="16" r="C120">
        <v>12</v>
      </c>
      <c s="16" r="D120">
        <v>12</v>
      </c>
      <c s="16" r="E120">
        <v>12</v>
      </c>
      <c s="16" r="F120">
        <f>(C120+D120)+E120</f>
        <v>36</v>
      </c>
    </row>
    <row r="121">
      <c t="s" s="16" r="B121">
        <v>89</v>
      </c>
      <c s="16" r="C121">
        <f>C119-C120</f>
        <v>163</v>
      </c>
      <c s="16" r="D121">
        <f>D119-D120</f>
        <v>163</v>
      </c>
      <c s="16" r="E121">
        <f>E119-E120</f>
        <v>163</v>
      </c>
      <c s="16" r="F121">
        <f>(C121+D121)+E121</f>
        <v>489</v>
      </c>
    </row>
    <row r="122">
      <c t="s" s="16" r="B122">
        <v>15</v>
      </c>
      <c s="2" r="C122">
        <f>F121</f>
        <v>489</v>
      </c>
      <c t="s" s="6" r="D122">
        <v>90</v>
      </c>
    </row>
    <row r="123">
      <c t="s" s="16" r="B123">
        <v>17</v>
      </c>
      <c s="2" r="C123">
        <f>F120</f>
        <v>36</v>
      </c>
      <c t="s" s="6" r="D123">
        <v>91</v>
      </c>
    </row>
    <row r="124">
      <c t="s" s="16" r="B124">
        <v>43</v>
      </c>
      <c s="2" r="C124">
        <v>0</v>
      </c>
      <c t="s" s="6" r="D124">
        <v>92</v>
      </c>
    </row>
    <row customHeight="1" r="127" ht="13.5">
      <c t="s" s="17" r="A127">
        <v>93</v>
      </c>
      <c t="s" s="6" r="H127">
        <v>94</v>
      </c>
    </row>
    <row r="128">
      <c t="s" s="12" r="C128">
        <v>22</v>
      </c>
      <c t="s" s="12" r="D128">
        <v>22</v>
      </c>
      <c t="s" s="12" r="E128">
        <v>95</v>
      </c>
      <c t="s" s="12" r="F128">
        <v>95</v>
      </c>
      <c t="s" s="12" r="G128">
        <v>76</v>
      </c>
    </row>
    <row r="129">
      <c t="s" s="16" r="B129">
        <v>61</v>
      </c>
      <c s="16" r="C129">
        <v>300</v>
      </c>
      <c s="16" r="D129">
        <v>300</v>
      </c>
      <c s="16" r="E129">
        <v>75</v>
      </c>
      <c s="16" r="F129">
        <v>75</v>
      </c>
      <c s="16" r="G129">
        <f>SUM(C129:F129)</f>
        <v>750</v>
      </c>
    </row>
    <row r="130">
      <c t="s" s="16" r="B130">
        <v>77</v>
      </c>
      <c s="16" r="C130">
        <v>75</v>
      </c>
      <c s="16" r="D130">
        <v>75</v>
      </c>
      <c s="16" r="E130">
        <v>0</v>
      </c>
      <c s="16" r="F130">
        <v>0</v>
      </c>
      <c s="16" r="G130">
        <f>SUM(C130:F130)</f>
        <v>150</v>
      </c>
    </row>
    <row r="131">
      <c t="s" s="16" r="B131">
        <v>55</v>
      </c>
      <c s="16" r="C131">
        <f>C129-C130</f>
        <v>225</v>
      </c>
      <c s="16" r="D131">
        <f>D129-D130</f>
        <v>225</v>
      </c>
      <c s="16" r="E131">
        <f>E129-E130</f>
        <v>75</v>
      </c>
      <c s="16" r="F131">
        <f>F129-F130</f>
        <v>75</v>
      </c>
      <c s="16" r="G131">
        <f>SUM(C131:F131)</f>
        <v>600</v>
      </c>
    </row>
    <row customHeight="1" r="132" ht="14.25">
      <c t="s" s="19" r="A132">
        <v>96</v>
      </c>
      <c s="16" r="C132">
        <f>C131</f>
        <v>225</v>
      </c>
      <c s="16" r="D132">
        <f>D131</f>
        <v>225</v>
      </c>
      <c s="16" r="E132">
        <f>E131</f>
        <v>75</v>
      </c>
      <c s="16" r="F132">
        <f>F131</f>
        <v>75</v>
      </c>
      <c s="16" r="G132">
        <f>SUM(C132:F132)</f>
        <v>600</v>
      </c>
    </row>
    <row r="133">
      <c t="s" s="2" r="B133">
        <v>15</v>
      </c>
      <c s="2" r="C133">
        <f>G130</f>
        <v>150</v>
      </c>
      <c t="s" s="15" r="D133">
        <v>71</v>
      </c>
      <c t="s" s="9" r="E133">
        <v>51</v>
      </c>
      <c s="8" r="F133">
        <f>G132</f>
        <v>600</v>
      </c>
      <c t="s" s="6" r="G133">
        <v>97</v>
      </c>
    </row>
    <row r="134">
      <c t="s" s="2" r="B134">
        <v>98</v>
      </c>
      <c s="2" r="C134">
        <v>0</v>
      </c>
      <c t="s" s="15" r="D134">
        <v>99</v>
      </c>
    </row>
    <row customHeight="1" r="138" ht="12.75">
      <c t="s" s="6" r="H138">
        <v>100</v>
      </c>
    </row>
    <row customHeight="1" r="139" ht="13.5">
      <c t="s" s="17" r="A139">
        <v>101</v>
      </c>
      <c t="s" s="12" r="D139">
        <v>102</v>
      </c>
      <c s="14" r="E139">
        <v>1184</v>
      </c>
      <c t="s" s="12" r="H139">
        <v>103</v>
      </c>
      <c t="s" s="12" r="I139">
        <v>104</v>
      </c>
      <c t="s" s="12" r="J139">
        <v>105</v>
      </c>
    </row>
    <row r="140">
      <c t="s" s="5" r="A140">
        <v>106</v>
      </c>
      <c s="4" r="E140">
        <v>2000</v>
      </c>
      <c t="s" s="4" r="F140">
        <v>107</v>
      </c>
      <c s="4" r="G140">
        <v>1000</v>
      </c>
      <c s="4" r="H140">
        <v>296</v>
      </c>
      <c s="4" r="I140">
        <v>592</v>
      </c>
      <c s="4" r="J140">
        <v>148</v>
      </c>
    </row>
    <row r="141">
      <c s="4" r="E141"/>
      <c s="4" r="F141"/>
      <c s="4" r="G141"/>
      <c s="4" r="H141"/>
      <c s="4" r="I141"/>
    </row>
    <row r="142">
      <c t="s" s="4" r="D142">
        <v>108</v>
      </c>
      <c t="s" s="4" r="E142">
        <v>109</v>
      </c>
      <c t="s" s="4" r="F142">
        <v>66</v>
      </c>
      <c t="s" s="4" r="G142">
        <v>67</v>
      </c>
      <c t="s" s="4" r="H142">
        <v>110</v>
      </c>
      <c t="s" s="4" r="I142">
        <v>76</v>
      </c>
    </row>
    <row r="143">
      <c t="s" s="11" r="B143">
        <v>111</v>
      </c>
      <c s="3" r="D143">
        <v>60</v>
      </c>
      <c s="16" r="E143">
        <f>E139</f>
        <v>1184</v>
      </c>
      <c s="16" r="F143">
        <f>(D143*E140)-E143</f>
        <v>118816</v>
      </c>
      <c s="16" r="G143">
        <v>0</v>
      </c>
      <c s="16" r="H143">
        <f>((D143*E140)-F143)-G143</f>
        <v>1184</v>
      </c>
      <c s="16" r="I143">
        <f>D143*E140</f>
        <v>120000</v>
      </c>
    </row>
    <row r="144">
      <c t="s" s="11" r="B144">
        <v>112</v>
      </c>
      <c s="3" r="D144">
        <v>30</v>
      </c>
      <c s="16" r="E144">
        <f>(D144*H140)</f>
        <v>8880</v>
      </c>
      <c s="16" r="F144">
        <f>(D144*E140)-E144</f>
        <v>51120</v>
      </c>
      <c s="16" r="G144">
        <v>0</v>
      </c>
      <c s="16" r="H144">
        <f>((D144*E140)-F144)-G144</f>
        <v>8880</v>
      </c>
      <c s="16" r="I144">
        <f>D144*E140</f>
        <v>60000</v>
      </c>
    </row>
    <row r="145">
      <c t="s" s="11" r="B145">
        <v>113</v>
      </c>
      <c s="3" r="D145">
        <v>6</v>
      </c>
      <c s="16" r="E145">
        <f>D145*I140</f>
        <v>3552</v>
      </c>
      <c s="16" r="F145">
        <f>(D145*E140)-E145</f>
        <v>8448</v>
      </c>
      <c s="16" r="G145">
        <f>(0.8*(I145))-F145</f>
        <v>1152</v>
      </c>
      <c s="16" r="H145">
        <f>((D145*E140)-F145)-G145</f>
        <v>2400</v>
      </c>
      <c s="16" r="I145">
        <f>D145*E140</f>
        <v>12000</v>
      </c>
    </row>
    <row r="146">
      <c t="s" s="11" r="B146">
        <v>114</v>
      </c>
      <c s="3" r="D146">
        <v>20</v>
      </c>
      <c s="16" r="E146">
        <v>0</v>
      </c>
      <c s="16" r="F146">
        <f>D146*G140</f>
        <v>20000</v>
      </c>
      <c s="16" r="G146">
        <v>0</v>
      </c>
      <c s="16" r="H146">
        <f>((D146*G140)-F146)-G146</f>
        <v>0</v>
      </c>
      <c s="16" r="I146">
        <f>D146*G140</f>
        <v>20000</v>
      </c>
    </row>
    <row r="147">
      <c t="s" s="11" r="B147">
        <v>115</v>
      </c>
      <c s="3" r="D147">
        <v>4</v>
      </c>
      <c s="16" r="E147">
        <f>D147*J140</f>
        <v>592</v>
      </c>
      <c s="16" r="F147">
        <f>(D147*G140)-E147</f>
        <v>3408</v>
      </c>
      <c s="16" r="G147">
        <v>0</v>
      </c>
      <c s="16" r="H147">
        <f>((D147*G140)-F147)-G147</f>
        <v>592</v>
      </c>
      <c s="16" r="I147">
        <f>D147*G140</f>
        <v>4000</v>
      </c>
    </row>
    <row r="148">
      <c t="s" s="10" r="J148">
        <v>116</v>
      </c>
    </row>
    <row r="149">
      <c t="s" s="16" r="B149">
        <v>117</v>
      </c>
      <c s="16" r="E149">
        <f>SUM(E143:E148)</f>
        <v>14208</v>
      </c>
      <c s="16" r="F149">
        <f>SUM(F143:F148)</f>
        <v>201792</v>
      </c>
      <c s="16" r="G149">
        <f>SUM(G143:G147)</f>
        <v>1152</v>
      </c>
      <c s="16" r="H149">
        <f>SUM(H143:H147)</f>
        <v>13056</v>
      </c>
      <c s="16" r="I149">
        <f>SUM(I143:I147)</f>
        <v>216000</v>
      </c>
      <c s="10" r="J149">
        <f>((I149-H149)-G149)-F149</f>
        <v>0</v>
      </c>
    </row>
    <row r="150">
      <c t="s" s="16" r="B150">
        <v>15</v>
      </c>
      <c s="2" r="C150">
        <v>0</v>
      </c>
      <c t="s" s="6" r="D150">
        <v>33</v>
      </c>
    </row>
    <row r="151">
      <c t="s" s="16" r="B151">
        <v>17</v>
      </c>
      <c s="2" r="C151">
        <f>G149</f>
        <v>1152</v>
      </c>
      <c t="s" s="6" r="D151">
        <v>44</v>
      </c>
    </row>
    <row r="152">
      <c t="s" s="16" r="B152">
        <v>51</v>
      </c>
      <c s="2" r="C152">
        <f>F149</f>
        <v>201792</v>
      </c>
      <c t="s" s="6" r="D152">
        <v>69</v>
      </c>
    </row>
    <row customHeight="1" r="155" ht="13.5">
      <c t="s" s="17" r="A155">
        <v>118</v>
      </c>
      <c t="s" s="6" r="G155">
        <v>119</v>
      </c>
    </row>
    <row r="156">
      <c t="s" s="7" r="A156">
        <v>120</v>
      </c>
      <c s="14" r="E156">
        <v>1184</v>
      </c>
    </row>
    <row r="157">
      <c t="s" s="1" r="D157">
        <v>121</v>
      </c>
      <c s="4" r="E157">
        <v>4000</v>
      </c>
      <c t="s" s="16" r="F157">
        <v>122</v>
      </c>
      <c s="4" r="G157">
        <v>2500</v>
      </c>
      <c s="4" r="H157">
        <v>296</v>
      </c>
      <c s="4" r="I157">
        <v>592</v>
      </c>
    </row>
    <row r="158">
      <c s="4" r="E158"/>
      <c s="4" r="F158"/>
      <c s="4" r="G158"/>
    </row>
    <row r="159">
      <c t="s" s="4" r="D159">
        <v>108</v>
      </c>
      <c t="s" s="4" r="E159">
        <v>14</v>
      </c>
      <c t="s" s="4" r="F159">
        <v>66</v>
      </c>
      <c t="s" s="4" r="G159">
        <v>76</v>
      </c>
    </row>
    <row r="160">
      <c t="s" s="4" r="B160">
        <v>123</v>
      </c>
      <c s="3" r="D160">
        <v>36</v>
      </c>
      <c s="16" r="E160">
        <f>E156</f>
        <v>1184</v>
      </c>
      <c s="16" r="F160">
        <f>G160-E160</f>
        <v>142816</v>
      </c>
      <c s="16" r="G160">
        <f>D160*E157</f>
        <v>144000</v>
      </c>
    </row>
    <row r="161">
      <c t="s" s="4" r="B161">
        <v>124</v>
      </c>
      <c s="3" r="D161">
        <v>4</v>
      </c>
      <c s="16" r="E161">
        <f>G161</f>
        <v>10000</v>
      </c>
      <c s="16" r="F161">
        <f>G161-E161</f>
        <v>0</v>
      </c>
      <c s="16" r="G161">
        <f>G157*D161</f>
        <v>10000</v>
      </c>
    </row>
    <row r="162">
      <c t="s" s="4" r="B162">
        <v>111</v>
      </c>
      <c s="3" r="D162">
        <v>60</v>
      </c>
      <c s="16" r="E162">
        <f>E156</f>
        <v>1184</v>
      </c>
      <c s="16" r="F162">
        <f>G162-E162</f>
        <v>238816</v>
      </c>
      <c s="16" r="G162">
        <f>D162*E157</f>
        <v>240000</v>
      </c>
    </row>
    <row r="163">
      <c t="s" s="4" r="B163">
        <v>125</v>
      </c>
      <c s="3" r="D163">
        <v>8</v>
      </c>
      <c s="16" r="E163">
        <f>D163*H157</f>
        <v>2368</v>
      </c>
      <c s="16" r="F163">
        <f>G163-E163</f>
        <v>29632</v>
      </c>
      <c s="16" r="G163">
        <f>D163*E157</f>
        <v>32000</v>
      </c>
      <c t="s" s="12" r="H163">
        <v>116</v>
      </c>
    </row>
    <row r="164">
      <c t="s" s="16" r="B164">
        <v>117</v>
      </c>
      <c s="16" r="E164">
        <f>SUM(E160:E163)</f>
        <v>14736</v>
      </c>
      <c s="16" r="F164">
        <f>SUM(F160:F163)</f>
        <v>411264</v>
      </c>
      <c s="16" r="G164">
        <f>SUM(G160:G163)</f>
        <v>426000</v>
      </c>
      <c s="10" r="H164">
        <f>(G164-F164)-E164</f>
        <v>0</v>
      </c>
    </row>
    <row r="165">
      <c t="s" s="16" r="B165">
        <v>15</v>
      </c>
      <c s="2" r="C165">
        <f>F164</f>
        <v>411264</v>
      </c>
      <c t="s" s="6" r="D165">
        <v>126</v>
      </c>
    </row>
    <row r="166">
      <c t="s" s="16" r="B166">
        <v>17</v>
      </c>
      <c s="2" r="C166">
        <f>E164</f>
        <v>14736</v>
      </c>
      <c t="s" s="6" r="D166">
        <v>91</v>
      </c>
    </row>
  </sheetData>
  <mergeCells count="41">
    <mergeCell ref="A2:E2"/>
    <mergeCell ref="A4:B4"/>
    <mergeCell ref="B5:F5"/>
    <mergeCell ref="G5:J5"/>
    <mergeCell ref="A20:B20"/>
    <mergeCell ref="G20:J20"/>
    <mergeCell ref="B21:D21"/>
    <mergeCell ref="A36:B36"/>
    <mergeCell ref="G36:J36"/>
    <mergeCell ref="B37:G37"/>
    <mergeCell ref="A53:C53"/>
    <mergeCell ref="G53:J53"/>
    <mergeCell ref="A54:B54"/>
    <mergeCell ref="A64:C64"/>
    <mergeCell ref="G64:J64"/>
    <mergeCell ref="A65:D65"/>
    <mergeCell ref="A76:B76"/>
    <mergeCell ref="G76:J76"/>
    <mergeCell ref="A97:B97"/>
    <mergeCell ref="G97:J97"/>
    <mergeCell ref="B98:F98"/>
    <mergeCell ref="A117:C117"/>
    <mergeCell ref="H117:J117"/>
    <mergeCell ref="A127:B127"/>
    <mergeCell ref="H127:J127"/>
    <mergeCell ref="A132:B132"/>
    <mergeCell ref="H138:J138"/>
    <mergeCell ref="A139:C139"/>
    <mergeCell ref="A140:D140"/>
    <mergeCell ref="B143:C143"/>
    <mergeCell ref="B144:C144"/>
    <mergeCell ref="B145:C145"/>
    <mergeCell ref="B146:C146"/>
    <mergeCell ref="B147:C147"/>
    <mergeCell ref="A155:B155"/>
    <mergeCell ref="G155:J155"/>
    <mergeCell ref="A156:D156"/>
    <mergeCell ref="B160:C160"/>
    <mergeCell ref="B161:C161"/>
    <mergeCell ref="B162:C162"/>
    <mergeCell ref="B163:C163"/>
  </mergeCell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9.14" defaultRowHeight="15.0"/>
  <sheetData/>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9.14" defaultRowHeight="15.0"/>
  <sheetData/>
</worksheet>
</file>